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7065" windowHeight="7590" activeTab="1"/>
  </bookViews>
  <sheets>
    <sheet name="Лист1" sheetId="1" r:id="rId1"/>
    <sheet name="2020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2" l="1"/>
  <c r="I24" i="2"/>
  <c r="I44" i="2" l="1"/>
  <c r="I46" i="2"/>
  <c r="I47" i="2"/>
  <c r="I43" i="2"/>
  <c r="I38" i="2"/>
  <c r="I37" i="2"/>
  <c r="I34" i="2"/>
  <c r="I42" i="2"/>
  <c r="I40" i="2" s="1"/>
  <c r="I35" i="2"/>
  <c r="I21" i="2"/>
  <c r="I17" i="2"/>
  <c r="I14" i="2" s="1"/>
  <c r="I28" i="2" s="1"/>
  <c r="I10" i="2"/>
  <c r="I27" i="2" s="1"/>
  <c r="J44" i="1"/>
  <c r="J40" i="1" s="1"/>
  <c r="J48" i="1" s="1"/>
  <c r="J17" i="1"/>
  <c r="J21" i="1"/>
  <c r="I31" i="2" l="1"/>
  <c r="I48" i="2" s="1"/>
  <c r="J14" i="1"/>
  <c r="J28" i="1" s="1"/>
  <c r="J10" i="1" l="1"/>
  <c r="J27" i="1" s="1"/>
  <c r="J43" i="1" l="1"/>
  <c r="J34" i="1"/>
  <c r="J31" i="1" s="1"/>
  <c r="J35" i="1"/>
  <c r="I40" i="1" l="1"/>
  <c r="I31" i="1"/>
  <c r="I48" i="1" s="1"/>
  <c r="I17" i="1"/>
  <c r="I14" i="1" s="1"/>
  <c r="I28" i="1" s="1"/>
  <c r="I10" i="1" l="1"/>
  <c r="I27" i="1" s="1"/>
</calcChain>
</file>

<file path=xl/sharedStrings.xml><?xml version="1.0" encoding="utf-8"?>
<sst xmlns="http://schemas.openxmlformats.org/spreadsheetml/2006/main" count="100" uniqueCount="39">
  <si>
    <t>ООО УК "Дом с добром"</t>
  </si>
  <si>
    <t>ОТЧЕТ</t>
  </si>
  <si>
    <t>№ строки</t>
  </si>
  <si>
    <t>Показатель</t>
  </si>
  <si>
    <t>Сумма (руб.)</t>
  </si>
  <si>
    <t>Задолженность на начало периода по содержанию</t>
  </si>
  <si>
    <t>Начислено на лицевой счет МКД за содержание :</t>
  </si>
  <si>
    <t>в том числе:</t>
  </si>
  <si>
    <t>управление</t>
  </si>
  <si>
    <t>содержание</t>
  </si>
  <si>
    <t>Выполнено работ (оказано услуг), всего:</t>
  </si>
  <si>
    <t>3.1.</t>
  </si>
  <si>
    <t>Управление</t>
  </si>
  <si>
    <t>3.2.</t>
  </si>
  <si>
    <t>Содержание в том числе:</t>
  </si>
  <si>
    <t>Уборка территории,озеленение (з/пл.дворн. хоз.инвентарь)</t>
  </si>
  <si>
    <t>Паспортный стол</t>
  </si>
  <si>
    <t>Аварийное круглосуточное обслуживание</t>
  </si>
  <si>
    <t>Задолженность  МКД на конец периода (стр.1 + стр.2 – стр.3)</t>
  </si>
  <si>
    <t xml:space="preserve">Фактические расходы по выполнению работ </t>
  </si>
  <si>
    <t>Перерасчеты из-за ненадлежащего качества оказанных услуг и (или) выполненных работ по содержанию жилого помещения</t>
  </si>
  <si>
    <t>Задолженность собственников на начало года</t>
  </si>
  <si>
    <t>Начислено собственникам/потребителям всего:</t>
  </si>
  <si>
    <t>За содержание</t>
  </si>
  <si>
    <t>Оплачено собственникам всего:</t>
  </si>
  <si>
    <t>Задолженность собственников на конец  2019 года</t>
  </si>
  <si>
    <t>ИНН/КПП 7203479800/720301001</t>
  </si>
  <si>
    <t>ХВС на СОИ</t>
  </si>
  <si>
    <t>Электроэнергия в целях СОИ</t>
  </si>
  <si>
    <t xml:space="preserve"> о выполнении договора на  управлене, содержание и текущий ремонт</t>
  </si>
  <si>
    <t xml:space="preserve">              Адрес: ул. Коммунаров, д. 7</t>
  </si>
  <si>
    <t>общего имущества МКД, расположенному по адресу: ул. Коммунаров, д. 7</t>
  </si>
  <si>
    <t>Отопление и ГВС</t>
  </si>
  <si>
    <t>ТО автоматических запирающих устройств дверей поъездов</t>
  </si>
  <si>
    <t>Дератизация</t>
  </si>
  <si>
    <t>Содержание мест общего польз. (з/пл.хоз инв.моющ.ср, зам.замк)</t>
  </si>
  <si>
    <t>Текущий рнмонт общего имущества</t>
  </si>
  <si>
    <t>Текущий рнмонт системы системы водоснабжения</t>
  </si>
  <si>
    <t>Задолженность собственников на конец 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</si>
</sst>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164" fontId="0" fillId="0" borderId="1" xfId="0" applyNumberFormat="1" applyBorder="1"/>
    <xf numFmtId="164" fontId="0" fillId="0" borderId="1" xfId="0" applyNumberFormat="1" applyFont="1" applyBorder="1" applyAlignment="1"/>
    <xf numFmtId="164" fontId="1" fillId="0" borderId="1" xfId="0" applyNumberFormat="1" applyFont="1" applyBorder="1"/>
    <xf numFmtId="0" fontId="0" fillId="0" borderId="0" xfId="0" applyAlignment="1"/>
    <xf numFmtId="0" fontId="0" fillId="0" borderId="0" xfId="0" applyFont="1" applyAlignment="1"/>
    <xf numFmtId="164" fontId="1" fillId="0" borderId="1" xfId="0" applyNumberFormat="1" applyFont="1" applyBorder="1" applyAlignment="1">
      <alignment horizontal="right"/>
    </xf>
    <xf numFmtId="164" fontId="0" fillId="0" borderId="1" xfId="0" applyNumberFormat="1" applyFont="1" applyBorder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16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0" fillId="0" borderId="0" xfId="0" applyNumberFormat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/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workbookViewId="0">
      <selection activeCell="N20" sqref="N20"/>
    </sheetView>
  </sheetViews>
  <sheetFormatPr defaultRowHeight="15" x14ac:dyDescent="0.25"/>
  <cols>
    <col min="9" max="9" width="14.42578125" customWidth="1"/>
    <col min="10" max="10" width="14.85546875" customWidth="1"/>
    <col min="11" max="11" width="10" bestFit="1" customWidth="1"/>
  </cols>
  <sheetData>
    <row r="1" spans="1:11" x14ac:dyDescent="0.25">
      <c r="A1" s="1"/>
      <c r="B1" s="1"/>
      <c r="C1" s="1"/>
      <c r="D1" s="1"/>
      <c r="E1" s="1"/>
      <c r="F1" s="1"/>
      <c r="G1" s="27" t="s">
        <v>0</v>
      </c>
      <c r="H1" s="27"/>
      <c r="I1" s="27"/>
    </row>
    <row r="2" spans="1:11" x14ac:dyDescent="0.25">
      <c r="A2" s="1"/>
      <c r="B2" s="1"/>
      <c r="C2" s="1"/>
      <c r="D2" s="1"/>
      <c r="E2" s="1"/>
      <c r="F2" s="27" t="s">
        <v>26</v>
      </c>
      <c r="G2" s="27"/>
      <c r="H2" s="27"/>
      <c r="I2" s="27"/>
    </row>
    <row r="3" spans="1:11" x14ac:dyDescent="0.25">
      <c r="A3" s="1"/>
      <c r="B3" s="1"/>
      <c r="C3" s="1"/>
      <c r="D3" s="1"/>
      <c r="E3" s="1"/>
      <c r="F3" s="8"/>
      <c r="G3" s="9" t="s">
        <v>30</v>
      </c>
      <c r="H3" s="9"/>
      <c r="I3" s="9"/>
    </row>
    <row r="4" spans="1:11" x14ac:dyDescent="0.25">
      <c r="A4" s="28" t="s">
        <v>1</v>
      </c>
      <c r="B4" s="28"/>
      <c r="C4" s="28"/>
      <c r="D4" s="28"/>
      <c r="E4" s="28"/>
      <c r="F4" s="28"/>
      <c r="G4" s="28"/>
      <c r="H4" s="28"/>
      <c r="I4" s="28"/>
    </row>
    <row r="5" spans="1:11" x14ac:dyDescent="0.25">
      <c r="A5" s="29" t="s">
        <v>29</v>
      </c>
      <c r="B5" s="30"/>
      <c r="C5" s="30"/>
      <c r="D5" s="30"/>
      <c r="E5" s="30"/>
      <c r="F5" s="30"/>
      <c r="G5" s="30"/>
      <c r="H5" s="30"/>
      <c r="I5" s="30"/>
    </row>
    <row r="6" spans="1:11" x14ac:dyDescent="0.25">
      <c r="A6" s="30" t="s">
        <v>31</v>
      </c>
      <c r="B6" s="30"/>
      <c r="C6" s="30"/>
      <c r="D6" s="30"/>
      <c r="E6" s="30"/>
      <c r="F6" s="30"/>
      <c r="G6" s="30"/>
      <c r="H6" s="30"/>
      <c r="I6" s="30"/>
    </row>
    <row r="8" spans="1:11" x14ac:dyDescent="0.25">
      <c r="A8" s="4" t="s">
        <v>2</v>
      </c>
      <c r="B8" s="31" t="s">
        <v>3</v>
      </c>
      <c r="C8" s="31"/>
      <c r="D8" s="31"/>
      <c r="E8" s="31"/>
      <c r="F8" s="31"/>
      <c r="G8" s="31"/>
      <c r="H8" s="31"/>
      <c r="I8" s="4" t="s">
        <v>4</v>
      </c>
      <c r="J8" s="2"/>
    </row>
    <row r="9" spans="1:11" x14ac:dyDescent="0.25">
      <c r="A9" s="12">
        <v>1</v>
      </c>
      <c r="B9" s="19" t="s">
        <v>5</v>
      </c>
      <c r="C9" s="19"/>
      <c r="D9" s="19"/>
      <c r="E9" s="19"/>
      <c r="F9" s="19"/>
      <c r="G9" s="19"/>
      <c r="H9" s="19"/>
      <c r="I9" s="7"/>
      <c r="J9" s="4">
        <v>225160.24</v>
      </c>
    </row>
    <row r="10" spans="1:11" x14ac:dyDescent="0.25">
      <c r="A10" s="12">
        <v>2</v>
      </c>
      <c r="B10" s="19" t="s">
        <v>6</v>
      </c>
      <c r="C10" s="19"/>
      <c r="D10" s="19"/>
      <c r="E10" s="19"/>
      <c r="F10" s="19"/>
      <c r="G10" s="19"/>
      <c r="H10" s="19"/>
      <c r="I10" s="7">
        <f>SUM(I12:I13)</f>
        <v>96330.900000000009</v>
      </c>
      <c r="J10" s="4">
        <f>J13+J12</f>
        <v>574809.13</v>
      </c>
    </row>
    <row r="11" spans="1:11" x14ac:dyDescent="0.25">
      <c r="A11" s="3"/>
      <c r="B11" s="20" t="s">
        <v>7</v>
      </c>
      <c r="C11" s="20"/>
      <c r="D11" s="20"/>
      <c r="E11" s="20"/>
      <c r="F11" s="20"/>
      <c r="G11" s="20"/>
      <c r="H11" s="20"/>
      <c r="I11" s="5"/>
      <c r="J11" s="2"/>
    </row>
    <row r="12" spans="1:11" x14ac:dyDescent="0.25">
      <c r="A12" s="3"/>
      <c r="B12" s="21" t="s">
        <v>8</v>
      </c>
      <c r="C12" s="22"/>
      <c r="D12" s="22"/>
      <c r="E12" s="22"/>
      <c r="F12" s="22"/>
      <c r="G12" s="22"/>
      <c r="H12" s="23"/>
      <c r="I12" s="5">
        <v>15628.58</v>
      </c>
      <c r="J12" s="2">
        <v>93256.2</v>
      </c>
    </row>
    <row r="13" spans="1:11" x14ac:dyDescent="0.25">
      <c r="A13" s="3"/>
      <c r="B13" s="21" t="s">
        <v>9</v>
      </c>
      <c r="C13" s="22"/>
      <c r="D13" s="22"/>
      <c r="E13" s="22"/>
      <c r="F13" s="22"/>
      <c r="G13" s="22"/>
      <c r="H13" s="23"/>
      <c r="I13" s="5">
        <v>80702.320000000007</v>
      </c>
      <c r="J13" s="2">
        <v>481552.93</v>
      </c>
    </row>
    <row r="14" spans="1:11" x14ac:dyDescent="0.25">
      <c r="A14" s="12">
        <v>3</v>
      </c>
      <c r="B14" s="19" t="s">
        <v>10</v>
      </c>
      <c r="C14" s="19"/>
      <c r="D14" s="19"/>
      <c r="E14" s="19"/>
      <c r="F14" s="19"/>
      <c r="G14" s="19"/>
      <c r="H14" s="19"/>
      <c r="I14" s="7">
        <f>I16+I17</f>
        <v>88536.919999999984</v>
      </c>
      <c r="J14" s="4">
        <f>J16+J17</f>
        <v>633449.97</v>
      </c>
      <c r="K14" s="16"/>
    </row>
    <row r="15" spans="1:11" x14ac:dyDescent="0.25">
      <c r="A15" s="3"/>
      <c r="B15" s="20" t="s">
        <v>7</v>
      </c>
      <c r="C15" s="20"/>
      <c r="D15" s="20"/>
      <c r="E15" s="20"/>
      <c r="F15" s="20"/>
      <c r="G15" s="20"/>
      <c r="H15" s="20"/>
      <c r="I15" s="2"/>
      <c r="J15" s="2"/>
    </row>
    <row r="16" spans="1:11" x14ac:dyDescent="0.25">
      <c r="A16" s="14" t="s">
        <v>11</v>
      </c>
      <c r="B16" s="24" t="s">
        <v>12</v>
      </c>
      <c r="C16" s="25"/>
      <c r="D16" s="25"/>
      <c r="E16" s="25"/>
      <c r="F16" s="25"/>
      <c r="G16" s="25"/>
      <c r="H16" s="26"/>
      <c r="I16" s="7">
        <v>14240.79</v>
      </c>
      <c r="J16" s="4">
        <v>162150</v>
      </c>
    </row>
    <row r="17" spans="1:11" x14ac:dyDescent="0.25">
      <c r="A17" s="12" t="s">
        <v>13</v>
      </c>
      <c r="B17" s="24" t="s">
        <v>14</v>
      </c>
      <c r="C17" s="25"/>
      <c r="D17" s="25"/>
      <c r="E17" s="25"/>
      <c r="F17" s="25"/>
      <c r="G17" s="25"/>
      <c r="H17" s="26"/>
      <c r="I17" s="7">
        <f>SUM(I18:I24)</f>
        <v>74296.12999999999</v>
      </c>
      <c r="J17" s="4">
        <f>J18+J19+J20+J21+J22+J23+J24+J25+J26</f>
        <v>471299.97000000003</v>
      </c>
    </row>
    <row r="18" spans="1:11" x14ac:dyDescent="0.25">
      <c r="A18" s="3"/>
      <c r="B18" s="21" t="s">
        <v>15</v>
      </c>
      <c r="C18" s="22"/>
      <c r="D18" s="22"/>
      <c r="E18" s="22"/>
      <c r="F18" s="22"/>
      <c r="G18" s="22"/>
      <c r="H18" s="23"/>
      <c r="I18" s="6">
        <v>28385.85</v>
      </c>
      <c r="J18" s="2">
        <v>122912</v>
      </c>
    </row>
    <row r="19" spans="1:11" x14ac:dyDescent="0.25">
      <c r="A19" s="3"/>
      <c r="B19" s="21" t="s">
        <v>35</v>
      </c>
      <c r="C19" s="22"/>
      <c r="D19" s="22"/>
      <c r="E19" s="22"/>
      <c r="F19" s="22"/>
      <c r="G19" s="22"/>
      <c r="H19" s="23"/>
      <c r="I19" s="6">
        <v>36562.129999999997</v>
      </c>
      <c r="J19" s="2">
        <v>83022.2</v>
      </c>
    </row>
    <row r="20" spans="1:11" x14ac:dyDescent="0.25">
      <c r="A20" s="3"/>
      <c r="B20" s="21" t="s">
        <v>16</v>
      </c>
      <c r="C20" s="22"/>
      <c r="D20" s="22"/>
      <c r="E20" s="22"/>
      <c r="F20" s="22"/>
      <c r="G20" s="22"/>
      <c r="H20" s="23"/>
      <c r="I20" s="6">
        <v>956.6</v>
      </c>
      <c r="J20" s="2">
        <v>10033.200000000001</v>
      </c>
      <c r="K20" s="1"/>
    </row>
    <row r="21" spans="1:11" s="1" customFormat="1" x14ac:dyDescent="0.25">
      <c r="A21" s="3"/>
      <c r="B21" s="21" t="s">
        <v>34</v>
      </c>
      <c r="C21" s="22"/>
      <c r="D21" s="22"/>
      <c r="E21" s="22"/>
      <c r="F21" s="22"/>
      <c r="G21" s="22"/>
      <c r="H21" s="23"/>
      <c r="I21" s="6">
        <v>196</v>
      </c>
      <c r="J21" s="2">
        <f>361.8+539.42</f>
        <v>901.22</v>
      </c>
    </row>
    <row r="22" spans="1:11" s="1" customFormat="1" x14ac:dyDescent="0.25">
      <c r="A22" s="3"/>
      <c r="B22" s="21" t="s">
        <v>36</v>
      </c>
      <c r="C22" s="22"/>
      <c r="D22" s="22"/>
      <c r="E22" s="22"/>
      <c r="F22" s="22"/>
      <c r="G22" s="22"/>
      <c r="H22" s="23"/>
      <c r="I22" s="6">
        <v>3629.87</v>
      </c>
      <c r="J22" s="2">
        <v>11605.27</v>
      </c>
    </row>
    <row r="23" spans="1:11" s="1" customFormat="1" x14ac:dyDescent="0.25">
      <c r="A23" s="3"/>
      <c r="B23" s="21" t="s">
        <v>37</v>
      </c>
      <c r="C23" s="22"/>
      <c r="D23" s="22"/>
      <c r="E23" s="22"/>
      <c r="F23" s="22"/>
      <c r="G23" s="22"/>
      <c r="H23" s="23"/>
      <c r="I23" s="6">
        <v>520</v>
      </c>
      <c r="J23" s="2">
        <v>63922.53</v>
      </c>
    </row>
    <row r="24" spans="1:11" x14ac:dyDescent="0.25">
      <c r="A24" s="3"/>
      <c r="B24" s="21" t="s">
        <v>17</v>
      </c>
      <c r="C24" s="22"/>
      <c r="D24" s="22"/>
      <c r="E24" s="22"/>
      <c r="F24" s="22"/>
      <c r="G24" s="22"/>
      <c r="H24" s="23"/>
      <c r="I24" s="6">
        <v>4045.68</v>
      </c>
      <c r="J24" s="2">
        <v>128041.68</v>
      </c>
    </row>
    <row r="25" spans="1:11" s="1" customFormat="1" x14ac:dyDescent="0.25">
      <c r="A25" s="3"/>
      <c r="B25" s="21" t="s">
        <v>27</v>
      </c>
      <c r="C25" s="22"/>
      <c r="D25" s="22"/>
      <c r="E25" s="22"/>
      <c r="F25" s="22"/>
      <c r="G25" s="22"/>
      <c r="H25" s="23"/>
      <c r="I25" s="6"/>
      <c r="J25" s="2">
        <v>36362.03</v>
      </c>
    </row>
    <row r="26" spans="1:11" s="1" customFormat="1" x14ac:dyDescent="0.25">
      <c r="A26" s="3"/>
      <c r="B26" s="21" t="s">
        <v>28</v>
      </c>
      <c r="C26" s="22"/>
      <c r="D26" s="22"/>
      <c r="E26" s="22"/>
      <c r="F26" s="22"/>
      <c r="G26" s="22"/>
      <c r="H26" s="23"/>
      <c r="I26" s="6"/>
      <c r="J26" s="2">
        <v>14499.84</v>
      </c>
    </row>
    <row r="27" spans="1:11" ht="15" customHeight="1" x14ac:dyDescent="0.25">
      <c r="A27" s="12">
        <v>4</v>
      </c>
      <c r="B27" s="32" t="s">
        <v>18</v>
      </c>
      <c r="C27" s="33"/>
      <c r="D27" s="33"/>
      <c r="E27" s="33"/>
      <c r="F27" s="33"/>
      <c r="G27" s="33"/>
      <c r="H27" s="34"/>
      <c r="I27" s="13">
        <f>I10-I14</f>
        <v>7793.980000000025</v>
      </c>
      <c r="J27" s="4">
        <f>J9+J10-J13</f>
        <v>318416.44</v>
      </c>
    </row>
    <row r="28" spans="1:11" x14ac:dyDescent="0.25">
      <c r="A28" s="12">
        <v>5</v>
      </c>
      <c r="B28" s="19" t="s">
        <v>19</v>
      </c>
      <c r="C28" s="19"/>
      <c r="D28" s="19"/>
      <c r="E28" s="19"/>
      <c r="F28" s="19"/>
      <c r="G28" s="19"/>
      <c r="H28" s="19"/>
      <c r="I28" s="7">
        <f>I14</f>
        <v>88536.919999999984</v>
      </c>
      <c r="J28" s="4">
        <f>J14</f>
        <v>633449.97</v>
      </c>
    </row>
    <row r="29" spans="1:11" x14ac:dyDescent="0.25">
      <c r="A29" s="12">
        <v>6</v>
      </c>
      <c r="B29" s="19" t="s">
        <v>20</v>
      </c>
      <c r="C29" s="19"/>
      <c r="D29" s="19"/>
      <c r="E29" s="19"/>
      <c r="F29" s="19"/>
      <c r="G29" s="19"/>
      <c r="H29" s="19"/>
      <c r="I29" s="2"/>
      <c r="J29" s="2"/>
    </row>
    <row r="30" spans="1:11" x14ac:dyDescent="0.25">
      <c r="A30" s="12">
        <v>7</v>
      </c>
      <c r="B30" s="19" t="s">
        <v>21</v>
      </c>
      <c r="C30" s="19"/>
      <c r="D30" s="19"/>
      <c r="E30" s="19"/>
      <c r="F30" s="19"/>
      <c r="G30" s="19"/>
      <c r="H30" s="19"/>
      <c r="I30" s="7"/>
      <c r="J30" s="2"/>
    </row>
    <row r="31" spans="1:11" x14ac:dyDescent="0.25">
      <c r="A31" s="12">
        <v>8</v>
      </c>
      <c r="B31" s="19" t="s">
        <v>22</v>
      </c>
      <c r="C31" s="19"/>
      <c r="D31" s="19"/>
      <c r="E31" s="19"/>
      <c r="F31" s="19"/>
      <c r="G31" s="19"/>
      <c r="H31" s="19"/>
      <c r="I31" s="10">
        <f>SUM(I33:I39)</f>
        <v>394960.55000000005</v>
      </c>
      <c r="J31" s="4">
        <f>J33+J34+J35+J36+J37+J38</f>
        <v>782050.83000000007</v>
      </c>
    </row>
    <row r="32" spans="1:11" x14ac:dyDescent="0.25">
      <c r="A32" s="3"/>
      <c r="B32" s="20" t="s">
        <v>7</v>
      </c>
      <c r="C32" s="20"/>
      <c r="D32" s="20"/>
      <c r="E32" s="20"/>
      <c r="F32" s="20"/>
      <c r="G32" s="20"/>
      <c r="H32" s="20"/>
      <c r="I32" s="7"/>
      <c r="J32" s="2"/>
    </row>
    <row r="33" spans="1:10" x14ac:dyDescent="0.25">
      <c r="A33" s="3"/>
      <c r="B33" s="21" t="s">
        <v>12</v>
      </c>
      <c r="C33" s="22"/>
      <c r="D33" s="22"/>
      <c r="E33" s="22"/>
      <c r="F33" s="22"/>
      <c r="G33" s="22"/>
      <c r="H33" s="23"/>
      <c r="I33" s="5">
        <v>15628.58</v>
      </c>
      <c r="J33" s="2">
        <v>93256.2</v>
      </c>
    </row>
    <row r="34" spans="1:10" x14ac:dyDescent="0.25">
      <c r="A34" s="3"/>
      <c r="B34" s="21" t="s">
        <v>23</v>
      </c>
      <c r="C34" s="22"/>
      <c r="D34" s="22"/>
      <c r="E34" s="22"/>
      <c r="F34" s="22"/>
      <c r="G34" s="22"/>
      <c r="H34" s="23"/>
      <c r="I34" s="5">
        <v>80702.320000000007</v>
      </c>
      <c r="J34" s="2">
        <f>116976.42+92931.27+91956.46+63362.23+116326.55</f>
        <v>481552.93</v>
      </c>
    </row>
    <row r="35" spans="1:10" s="1" customFormat="1" x14ac:dyDescent="0.25">
      <c r="A35" s="3"/>
      <c r="B35" s="21" t="s">
        <v>32</v>
      </c>
      <c r="C35" s="22"/>
      <c r="D35" s="22"/>
      <c r="E35" s="22"/>
      <c r="F35" s="22"/>
      <c r="G35" s="22"/>
      <c r="H35" s="23"/>
      <c r="I35" s="5">
        <v>293298.5</v>
      </c>
      <c r="J35" s="2">
        <f>148050.39+14774.8</f>
        <v>162825.19</v>
      </c>
    </row>
    <row r="36" spans="1:10" s="1" customFormat="1" x14ac:dyDescent="0.25">
      <c r="A36" s="3"/>
      <c r="B36" s="21" t="s">
        <v>33</v>
      </c>
      <c r="C36" s="22"/>
      <c r="D36" s="22"/>
      <c r="E36" s="22"/>
      <c r="F36" s="22"/>
      <c r="G36" s="22"/>
      <c r="H36" s="23"/>
      <c r="I36" s="5">
        <v>3920.76</v>
      </c>
      <c r="J36" s="2">
        <v>23395.279999999999</v>
      </c>
    </row>
    <row r="37" spans="1:10" s="1" customFormat="1" x14ac:dyDescent="0.25">
      <c r="A37" s="3"/>
      <c r="B37" s="21" t="s">
        <v>28</v>
      </c>
      <c r="C37" s="22"/>
      <c r="D37" s="22"/>
      <c r="E37" s="22"/>
      <c r="F37" s="22"/>
      <c r="G37" s="22"/>
      <c r="H37" s="23"/>
      <c r="I37" s="5">
        <v>1143.56</v>
      </c>
      <c r="J37" s="2">
        <v>17759.07</v>
      </c>
    </row>
    <row r="38" spans="1:10" s="1" customFormat="1" x14ac:dyDescent="0.25">
      <c r="A38" s="3"/>
      <c r="B38" s="21" t="s">
        <v>27</v>
      </c>
      <c r="C38" s="22"/>
      <c r="D38" s="22"/>
      <c r="E38" s="22"/>
      <c r="F38" s="22"/>
      <c r="G38" s="22"/>
      <c r="H38" s="23"/>
      <c r="I38" s="5">
        <v>266.83</v>
      </c>
      <c r="J38" s="2">
        <v>3262.16</v>
      </c>
    </row>
    <row r="39" spans="1:10" s="1" customFormat="1" x14ac:dyDescent="0.25">
      <c r="A39" s="3"/>
      <c r="B39" s="21"/>
      <c r="C39" s="22"/>
      <c r="D39" s="22"/>
      <c r="E39" s="22"/>
      <c r="F39" s="22"/>
      <c r="G39" s="22"/>
      <c r="H39" s="23"/>
      <c r="I39" s="5"/>
      <c r="J39" s="2"/>
    </row>
    <row r="40" spans="1:10" x14ac:dyDescent="0.25">
      <c r="A40" s="12">
        <v>9</v>
      </c>
      <c r="B40" s="19" t="s">
        <v>24</v>
      </c>
      <c r="C40" s="19"/>
      <c r="D40" s="19"/>
      <c r="E40" s="19"/>
      <c r="F40" s="19"/>
      <c r="G40" s="19"/>
      <c r="H40" s="19"/>
      <c r="I40" s="7">
        <f>SUM(I42:I47)</f>
        <v>169800.31</v>
      </c>
      <c r="J40" s="18">
        <f>J42+J43+J44+J45+J46+J47</f>
        <v>910775.82</v>
      </c>
    </row>
    <row r="41" spans="1:10" x14ac:dyDescent="0.25">
      <c r="A41" s="12"/>
      <c r="B41" s="20" t="s">
        <v>7</v>
      </c>
      <c r="C41" s="20"/>
      <c r="D41" s="20"/>
      <c r="E41" s="20"/>
      <c r="F41" s="20"/>
      <c r="G41" s="20"/>
      <c r="H41" s="20"/>
      <c r="I41" s="7"/>
      <c r="J41" s="2"/>
    </row>
    <row r="42" spans="1:10" x14ac:dyDescent="0.25">
      <c r="A42" s="12"/>
      <c r="B42" s="21" t="s">
        <v>12</v>
      </c>
      <c r="C42" s="22"/>
      <c r="D42" s="22"/>
      <c r="E42" s="22"/>
      <c r="F42" s="22"/>
      <c r="G42" s="22"/>
      <c r="H42" s="23"/>
      <c r="I42" s="5">
        <v>6782.73</v>
      </c>
      <c r="J42" s="2">
        <v>88481.48</v>
      </c>
    </row>
    <row r="43" spans="1:10" x14ac:dyDescent="0.25">
      <c r="A43" s="12"/>
      <c r="B43" s="21" t="s">
        <v>23</v>
      </c>
      <c r="C43" s="22"/>
      <c r="D43" s="22"/>
      <c r="E43" s="22"/>
      <c r="F43" s="22"/>
      <c r="G43" s="22"/>
      <c r="H43" s="23"/>
      <c r="I43" s="11">
        <v>43508.76</v>
      </c>
      <c r="J43" s="2">
        <f>110987.22+88173.18+86582.4+59659.25+109528.26</f>
        <v>454930.31</v>
      </c>
    </row>
    <row r="44" spans="1:10" s="1" customFormat="1" x14ac:dyDescent="0.25">
      <c r="A44" s="15"/>
      <c r="B44" s="21" t="s">
        <v>32</v>
      </c>
      <c r="C44" s="22"/>
      <c r="D44" s="22"/>
      <c r="E44" s="22"/>
      <c r="F44" s="22"/>
      <c r="G44" s="22"/>
      <c r="H44" s="23"/>
      <c r="I44" s="11">
        <v>117807.23</v>
      </c>
      <c r="J44" s="2">
        <f>228360.23+24692.85+73963.08-0.7</f>
        <v>327015.46000000002</v>
      </c>
    </row>
    <row r="45" spans="1:10" s="1" customFormat="1" x14ac:dyDescent="0.25">
      <c r="A45" s="15"/>
      <c r="B45" s="21" t="s">
        <v>33</v>
      </c>
      <c r="C45" s="22"/>
      <c r="D45" s="22"/>
      <c r="E45" s="22"/>
      <c r="F45" s="22"/>
      <c r="G45" s="22"/>
      <c r="H45" s="23"/>
      <c r="I45" s="11">
        <v>1701.59</v>
      </c>
      <c r="J45" s="2">
        <v>22197.47</v>
      </c>
    </row>
    <row r="46" spans="1:10" s="1" customFormat="1" x14ac:dyDescent="0.25">
      <c r="A46" s="15"/>
      <c r="B46" s="21" t="s">
        <v>28</v>
      </c>
      <c r="C46" s="22"/>
      <c r="D46" s="22"/>
      <c r="E46" s="22"/>
      <c r="F46" s="22"/>
      <c r="G46" s="22"/>
      <c r="H46" s="23"/>
      <c r="I46" s="11"/>
      <c r="J46" s="2">
        <v>15290.99</v>
      </c>
    </row>
    <row r="47" spans="1:10" s="1" customFormat="1" x14ac:dyDescent="0.25">
      <c r="A47" s="15"/>
      <c r="B47" s="21" t="s">
        <v>27</v>
      </c>
      <c r="C47" s="22"/>
      <c r="D47" s="22"/>
      <c r="E47" s="22"/>
      <c r="F47" s="22"/>
      <c r="G47" s="22"/>
      <c r="H47" s="23"/>
      <c r="I47" s="11"/>
      <c r="J47" s="2">
        <v>2860.11</v>
      </c>
    </row>
    <row r="48" spans="1:10" x14ac:dyDescent="0.25">
      <c r="A48" s="12">
        <v>10</v>
      </c>
      <c r="B48" s="19" t="s">
        <v>25</v>
      </c>
      <c r="C48" s="19"/>
      <c r="D48" s="19"/>
      <c r="E48" s="19"/>
      <c r="F48" s="19"/>
      <c r="G48" s="19"/>
      <c r="H48" s="19"/>
      <c r="I48" s="7">
        <f>I31-I40</f>
        <v>225160.24000000005</v>
      </c>
      <c r="J48" s="18">
        <f>J9+J31-J40</f>
        <v>96435.250000000116</v>
      </c>
    </row>
  </sheetData>
  <mergeCells count="46">
    <mergeCell ref="B43:H43"/>
    <mergeCell ref="B25:H25"/>
    <mergeCell ref="B26:H26"/>
    <mergeCell ref="B27:H27"/>
    <mergeCell ref="B28:H28"/>
    <mergeCell ref="B29:H29"/>
    <mergeCell ref="B30:H30"/>
    <mergeCell ref="B31:H31"/>
    <mergeCell ref="B14:H14"/>
    <mergeCell ref="G1:I1"/>
    <mergeCell ref="F2:I2"/>
    <mergeCell ref="A4:I4"/>
    <mergeCell ref="A5:I5"/>
    <mergeCell ref="A6:I6"/>
    <mergeCell ref="B8:H8"/>
    <mergeCell ref="B9:H9"/>
    <mergeCell ref="B10:H10"/>
    <mergeCell ref="B11:H11"/>
    <mergeCell ref="B12:H12"/>
    <mergeCell ref="B13:H13"/>
    <mergeCell ref="B20:H20"/>
    <mergeCell ref="B24:H24"/>
    <mergeCell ref="B15:H15"/>
    <mergeCell ref="B16:H16"/>
    <mergeCell ref="B18:H18"/>
    <mergeCell ref="B19:H19"/>
    <mergeCell ref="B17:H17"/>
    <mergeCell ref="B21:H21"/>
    <mergeCell ref="B22:H22"/>
    <mergeCell ref="B23:H23"/>
    <mergeCell ref="B48:H48"/>
    <mergeCell ref="B40:H40"/>
    <mergeCell ref="B32:H32"/>
    <mergeCell ref="B33:H33"/>
    <mergeCell ref="B34:H34"/>
    <mergeCell ref="B41:H41"/>
    <mergeCell ref="B42:H42"/>
    <mergeCell ref="B37:H37"/>
    <mergeCell ref="B38:H38"/>
    <mergeCell ref="B39:H39"/>
    <mergeCell ref="B35:H35"/>
    <mergeCell ref="B44:H44"/>
    <mergeCell ref="B46:H46"/>
    <mergeCell ref="B47:H47"/>
    <mergeCell ref="B36:H36"/>
    <mergeCell ref="B45:H45"/>
  </mergeCells>
  <pageMargins left="0.70866141732283472" right="0.70866141732283472" top="0.74803149606299213" bottom="0.74803149606299213" header="0.31496062992125984" footer="0.31496062992125984"/>
  <pageSetup paperSize="9" scale="8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topLeftCell="A19" workbookViewId="0">
      <selection activeCell="L31" sqref="L31:N48"/>
    </sheetView>
  </sheetViews>
  <sheetFormatPr defaultRowHeight="15" x14ac:dyDescent="0.25"/>
  <cols>
    <col min="1" max="8" width="9.140625" style="1"/>
    <col min="9" max="9" width="14.42578125" style="1" customWidth="1"/>
    <col min="10" max="10" width="10" style="1" bestFit="1" customWidth="1"/>
    <col min="11" max="11" width="9.140625" style="1"/>
    <col min="12" max="12" width="9.5703125" style="1" bestFit="1" customWidth="1"/>
    <col min="13" max="16384" width="9.140625" style="1"/>
  </cols>
  <sheetData>
    <row r="1" spans="1:10" x14ac:dyDescent="0.25">
      <c r="G1" s="27" t="s">
        <v>0</v>
      </c>
      <c r="H1" s="27"/>
      <c r="I1" s="27"/>
    </row>
    <row r="2" spans="1:10" x14ac:dyDescent="0.25">
      <c r="F2" s="27" t="s">
        <v>26</v>
      </c>
      <c r="G2" s="27"/>
      <c r="H2" s="27"/>
      <c r="I2" s="27"/>
    </row>
    <row r="3" spans="1:10" x14ac:dyDescent="0.25">
      <c r="F3" s="8"/>
      <c r="G3" s="9" t="s">
        <v>30</v>
      </c>
      <c r="H3" s="9"/>
      <c r="I3" s="9"/>
    </row>
    <row r="4" spans="1:10" x14ac:dyDescent="0.25">
      <c r="A4" s="28" t="s">
        <v>1</v>
      </c>
      <c r="B4" s="28"/>
      <c r="C4" s="28"/>
      <c r="D4" s="28"/>
      <c r="E4" s="28"/>
      <c r="F4" s="28"/>
      <c r="G4" s="28"/>
      <c r="H4" s="28"/>
      <c r="I4" s="28"/>
    </row>
    <row r="5" spans="1:10" ht="15" customHeight="1" x14ac:dyDescent="0.25">
      <c r="A5" s="29" t="s">
        <v>29</v>
      </c>
      <c r="B5" s="29"/>
      <c r="C5" s="29"/>
      <c r="D5" s="29"/>
      <c r="E5" s="29"/>
      <c r="F5" s="29"/>
      <c r="G5" s="29"/>
      <c r="H5" s="29"/>
      <c r="I5" s="29"/>
    </row>
    <row r="6" spans="1:10" x14ac:dyDescent="0.25">
      <c r="A6" s="30" t="s">
        <v>31</v>
      </c>
      <c r="B6" s="30"/>
      <c r="C6" s="30"/>
      <c r="D6" s="30"/>
      <c r="E6" s="30"/>
      <c r="F6" s="30"/>
      <c r="G6" s="30"/>
      <c r="H6" s="30"/>
      <c r="I6" s="30"/>
    </row>
    <row r="8" spans="1:10" x14ac:dyDescent="0.25">
      <c r="A8" s="4" t="s">
        <v>2</v>
      </c>
      <c r="B8" s="35" t="s">
        <v>3</v>
      </c>
      <c r="C8" s="36"/>
      <c r="D8" s="36"/>
      <c r="E8" s="36"/>
      <c r="F8" s="36"/>
      <c r="G8" s="36"/>
      <c r="H8" s="37"/>
      <c r="I8" s="4" t="s">
        <v>4</v>
      </c>
    </row>
    <row r="9" spans="1:10" ht="15" customHeight="1" x14ac:dyDescent="0.25">
      <c r="A9" s="17">
        <v>1</v>
      </c>
      <c r="B9" s="32" t="s">
        <v>5</v>
      </c>
      <c r="C9" s="33"/>
      <c r="D9" s="33"/>
      <c r="E9" s="33"/>
      <c r="F9" s="33"/>
      <c r="G9" s="33"/>
      <c r="H9" s="34"/>
      <c r="I9" s="4">
        <v>225160.24</v>
      </c>
    </row>
    <row r="10" spans="1:10" ht="15" customHeight="1" x14ac:dyDescent="0.25">
      <c r="A10" s="17">
        <v>2</v>
      </c>
      <c r="B10" s="32" t="s">
        <v>6</v>
      </c>
      <c r="C10" s="33"/>
      <c r="D10" s="33"/>
      <c r="E10" s="33"/>
      <c r="F10" s="33"/>
      <c r="G10" s="33"/>
      <c r="H10" s="34"/>
      <c r="I10" s="4">
        <f>I13+I12</f>
        <v>574809.13</v>
      </c>
    </row>
    <row r="11" spans="1:10" ht="15" customHeight="1" x14ac:dyDescent="0.25">
      <c r="A11" s="3"/>
      <c r="B11" s="38" t="s">
        <v>7</v>
      </c>
      <c r="C11" s="39"/>
      <c r="D11" s="39"/>
      <c r="E11" s="39"/>
      <c r="F11" s="39"/>
      <c r="G11" s="39"/>
      <c r="H11" s="40"/>
      <c r="I11" s="2"/>
    </row>
    <row r="12" spans="1:10" ht="15" customHeight="1" x14ac:dyDescent="0.25">
      <c r="A12" s="3"/>
      <c r="B12" s="21" t="s">
        <v>8</v>
      </c>
      <c r="C12" s="22"/>
      <c r="D12" s="22"/>
      <c r="E12" s="22"/>
      <c r="F12" s="22"/>
      <c r="G12" s="22"/>
      <c r="H12" s="23"/>
      <c r="I12" s="2">
        <v>93256.2</v>
      </c>
    </row>
    <row r="13" spans="1:10" ht="15" customHeight="1" x14ac:dyDescent="0.25">
      <c r="A13" s="3"/>
      <c r="B13" s="21" t="s">
        <v>9</v>
      </c>
      <c r="C13" s="22"/>
      <c r="D13" s="22"/>
      <c r="E13" s="22"/>
      <c r="F13" s="22"/>
      <c r="G13" s="22"/>
      <c r="H13" s="23"/>
      <c r="I13" s="2">
        <v>481552.93</v>
      </c>
    </row>
    <row r="14" spans="1:10" ht="15" customHeight="1" x14ac:dyDescent="0.25">
      <c r="A14" s="17">
        <v>3</v>
      </c>
      <c r="B14" s="32" t="s">
        <v>10</v>
      </c>
      <c r="C14" s="33"/>
      <c r="D14" s="33"/>
      <c r="E14" s="33"/>
      <c r="F14" s="33"/>
      <c r="G14" s="33"/>
      <c r="H14" s="34"/>
      <c r="I14" s="4">
        <f>I16+I17</f>
        <v>602504.6100000001</v>
      </c>
      <c r="J14" s="16"/>
    </row>
    <row r="15" spans="1:10" ht="15" customHeight="1" x14ac:dyDescent="0.25">
      <c r="A15" s="3"/>
      <c r="B15" s="38" t="s">
        <v>7</v>
      </c>
      <c r="C15" s="39"/>
      <c r="D15" s="39"/>
      <c r="E15" s="39"/>
      <c r="F15" s="39"/>
      <c r="G15" s="39"/>
      <c r="H15" s="40"/>
      <c r="I15" s="2"/>
    </row>
    <row r="16" spans="1:10" ht="15" customHeight="1" x14ac:dyDescent="0.25">
      <c r="A16" s="14" t="s">
        <v>11</v>
      </c>
      <c r="B16" s="24" t="s">
        <v>12</v>
      </c>
      <c r="C16" s="25"/>
      <c r="D16" s="25"/>
      <c r="E16" s="25"/>
      <c r="F16" s="25"/>
      <c r="G16" s="25"/>
      <c r="H16" s="26"/>
      <c r="I16" s="4">
        <v>162150</v>
      </c>
    </row>
    <row r="17" spans="1:9" ht="15" customHeight="1" x14ac:dyDescent="0.25">
      <c r="A17" s="17" t="s">
        <v>13</v>
      </c>
      <c r="B17" s="24" t="s">
        <v>14</v>
      </c>
      <c r="C17" s="25"/>
      <c r="D17" s="25"/>
      <c r="E17" s="25"/>
      <c r="F17" s="25"/>
      <c r="G17" s="25"/>
      <c r="H17" s="26"/>
      <c r="I17" s="4">
        <f>I18+I19+I20+I21+I22+I23+I24+I25+I26</f>
        <v>440354.61000000004</v>
      </c>
    </row>
    <row r="18" spans="1:9" ht="15" customHeight="1" x14ac:dyDescent="0.25">
      <c r="A18" s="3"/>
      <c r="B18" s="21" t="s">
        <v>15</v>
      </c>
      <c r="C18" s="22"/>
      <c r="D18" s="22"/>
      <c r="E18" s="22"/>
      <c r="F18" s="22"/>
      <c r="G18" s="22"/>
      <c r="H18" s="23"/>
      <c r="I18" s="2">
        <v>122912</v>
      </c>
    </row>
    <row r="19" spans="1:9" ht="15" customHeight="1" x14ac:dyDescent="0.25">
      <c r="A19" s="3"/>
      <c r="B19" s="21" t="s">
        <v>35</v>
      </c>
      <c r="C19" s="22"/>
      <c r="D19" s="22"/>
      <c r="E19" s="22"/>
      <c r="F19" s="22"/>
      <c r="G19" s="22"/>
      <c r="H19" s="23"/>
      <c r="I19" s="2">
        <v>83022.2</v>
      </c>
    </row>
    <row r="20" spans="1:9" ht="15" customHeight="1" x14ac:dyDescent="0.25">
      <c r="A20" s="3"/>
      <c r="B20" s="21" t="s">
        <v>16</v>
      </c>
      <c r="C20" s="22"/>
      <c r="D20" s="22"/>
      <c r="E20" s="22"/>
      <c r="F20" s="22"/>
      <c r="G20" s="22"/>
      <c r="H20" s="23"/>
      <c r="I20" s="2">
        <v>10033.200000000001</v>
      </c>
    </row>
    <row r="21" spans="1:9" ht="15" customHeight="1" x14ac:dyDescent="0.25">
      <c r="A21" s="3"/>
      <c r="B21" s="21" t="s">
        <v>34</v>
      </c>
      <c r="C21" s="22"/>
      <c r="D21" s="22"/>
      <c r="E21" s="22"/>
      <c r="F21" s="22"/>
      <c r="G21" s="22"/>
      <c r="H21" s="23"/>
      <c r="I21" s="2">
        <f>361.8+539.42</f>
        <v>901.22</v>
      </c>
    </row>
    <row r="22" spans="1:9" ht="15" customHeight="1" x14ac:dyDescent="0.25">
      <c r="A22" s="3"/>
      <c r="B22" s="21" t="s">
        <v>36</v>
      </c>
      <c r="C22" s="22"/>
      <c r="D22" s="22"/>
      <c r="E22" s="22"/>
      <c r="F22" s="22"/>
      <c r="G22" s="22"/>
      <c r="H22" s="23"/>
      <c r="I22" s="2">
        <v>11605.27</v>
      </c>
    </row>
    <row r="23" spans="1:9" ht="15" customHeight="1" x14ac:dyDescent="0.25">
      <c r="A23" s="3"/>
      <c r="B23" s="21" t="s">
        <v>37</v>
      </c>
      <c r="C23" s="22"/>
      <c r="D23" s="22"/>
      <c r="E23" s="22"/>
      <c r="F23" s="22"/>
      <c r="G23" s="22"/>
      <c r="H23" s="23"/>
      <c r="I23" s="2">
        <v>63922.53</v>
      </c>
    </row>
    <row r="24" spans="1:9" ht="15" customHeight="1" x14ac:dyDescent="0.25">
      <c r="A24" s="3"/>
      <c r="B24" s="21" t="s">
        <v>17</v>
      </c>
      <c r="C24" s="22"/>
      <c r="D24" s="22"/>
      <c r="E24" s="22"/>
      <c r="F24" s="22"/>
      <c r="G24" s="22"/>
      <c r="H24" s="23"/>
      <c r="I24" s="2">
        <f>3371.4*2.4*12</f>
        <v>97096.319999999992</v>
      </c>
    </row>
    <row r="25" spans="1:9" ht="15" customHeight="1" x14ac:dyDescent="0.25">
      <c r="A25" s="3"/>
      <c r="B25" s="21" t="s">
        <v>27</v>
      </c>
      <c r="C25" s="22"/>
      <c r="D25" s="22"/>
      <c r="E25" s="22"/>
      <c r="F25" s="22"/>
      <c r="G25" s="22"/>
      <c r="H25" s="23"/>
      <c r="I25" s="2">
        <v>36362.03</v>
      </c>
    </row>
    <row r="26" spans="1:9" ht="15" customHeight="1" x14ac:dyDescent="0.25">
      <c r="A26" s="3"/>
      <c r="B26" s="21" t="s">
        <v>28</v>
      </c>
      <c r="C26" s="22"/>
      <c r="D26" s="22"/>
      <c r="E26" s="22"/>
      <c r="F26" s="22"/>
      <c r="G26" s="22"/>
      <c r="H26" s="23"/>
      <c r="I26" s="2">
        <v>14499.84</v>
      </c>
    </row>
    <row r="27" spans="1:9" ht="15" customHeight="1" x14ac:dyDescent="0.25">
      <c r="A27" s="17">
        <v>4</v>
      </c>
      <c r="B27" s="32" t="s">
        <v>18</v>
      </c>
      <c r="C27" s="33"/>
      <c r="D27" s="33"/>
      <c r="E27" s="33"/>
      <c r="F27" s="33"/>
      <c r="G27" s="33"/>
      <c r="H27" s="34"/>
      <c r="I27" s="4">
        <f>I9+I10-I13</f>
        <v>318416.44</v>
      </c>
    </row>
    <row r="28" spans="1:9" ht="15" customHeight="1" x14ac:dyDescent="0.25">
      <c r="A28" s="17">
        <v>5</v>
      </c>
      <c r="B28" s="32" t="s">
        <v>19</v>
      </c>
      <c r="C28" s="33"/>
      <c r="D28" s="33"/>
      <c r="E28" s="33"/>
      <c r="F28" s="33"/>
      <c r="G28" s="33"/>
      <c r="H28" s="34"/>
      <c r="I28" s="4">
        <f>I14</f>
        <v>602504.6100000001</v>
      </c>
    </row>
    <row r="29" spans="1:9" ht="15" customHeight="1" x14ac:dyDescent="0.25">
      <c r="A29" s="17">
        <v>6</v>
      </c>
      <c r="B29" s="32" t="s">
        <v>20</v>
      </c>
      <c r="C29" s="33"/>
      <c r="D29" s="33"/>
      <c r="E29" s="33"/>
      <c r="F29" s="33"/>
      <c r="G29" s="33"/>
      <c r="H29" s="34"/>
      <c r="I29" s="2"/>
    </row>
    <row r="30" spans="1:9" ht="15" customHeight="1" x14ac:dyDescent="0.25">
      <c r="A30" s="17">
        <v>7</v>
      </c>
      <c r="B30" s="32" t="s">
        <v>21</v>
      </c>
      <c r="C30" s="33"/>
      <c r="D30" s="33"/>
      <c r="E30" s="33"/>
      <c r="F30" s="33"/>
      <c r="G30" s="33"/>
      <c r="H30" s="34"/>
      <c r="I30" s="2"/>
    </row>
    <row r="31" spans="1:9" ht="15" customHeight="1" x14ac:dyDescent="0.25">
      <c r="A31" s="17">
        <v>8</v>
      </c>
      <c r="B31" s="32" t="s">
        <v>22</v>
      </c>
      <c r="C31" s="33"/>
      <c r="D31" s="33"/>
      <c r="E31" s="33"/>
      <c r="F31" s="33"/>
      <c r="G31" s="33"/>
      <c r="H31" s="34"/>
      <c r="I31" s="4">
        <f>I33+I34+I35+I36+I37+I38</f>
        <v>1106185.726</v>
      </c>
    </row>
    <row r="32" spans="1:9" ht="15" customHeight="1" x14ac:dyDescent="0.25">
      <c r="A32" s="3"/>
      <c r="B32" s="38" t="s">
        <v>7</v>
      </c>
      <c r="C32" s="39"/>
      <c r="D32" s="39"/>
      <c r="E32" s="39"/>
      <c r="F32" s="39"/>
      <c r="G32" s="39"/>
      <c r="H32" s="40"/>
      <c r="I32" s="2"/>
    </row>
    <row r="33" spans="1:12" ht="15" customHeight="1" x14ac:dyDescent="0.25">
      <c r="A33" s="3"/>
      <c r="B33" s="21" t="s">
        <v>12</v>
      </c>
      <c r="C33" s="22"/>
      <c r="D33" s="22"/>
      <c r="E33" s="22"/>
      <c r="F33" s="22"/>
      <c r="G33" s="22"/>
      <c r="H33" s="23"/>
      <c r="I33" s="2">
        <v>93256.2</v>
      </c>
    </row>
    <row r="34" spans="1:12" ht="15" customHeight="1" x14ac:dyDescent="0.25">
      <c r="A34" s="3"/>
      <c r="B34" s="21" t="s">
        <v>23</v>
      </c>
      <c r="C34" s="22"/>
      <c r="D34" s="22"/>
      <c r="E34" s="22"/>
      <c r="F34" s="22"/>
      <c r="G34" s="22"/>
      <c r="H34" s="23"/>
      <c r="I34" s="2">
        <f>116976.42+92931.27+91956.46+63362.23+116326.55+149253.6+158289.24</f>
        <v>789095.77</v>
      </c>
    </row>
    <row r="35" spans="1:12" ht="15" customHeight="1" x14ac:dyDescent="0.25">
      <c r="A35" s="3"/>
      <c r="B35" s="21" t="s">
        <v>32</v>
      </c>
      <c r="C35" s="22"/>
      <c r="D35" s="22"/>
      <c r="E35" s="22"/>
      <c r="F35" s="22"/>
      <c r="G35" s="22"/>
      <c r="H35" s="23"/>
      <c r="I35" s="2">
        <f>148050.39+14774.8</f>
        <v>162825.19</v>
      </c>
    </row>
    <row r="36" spans="1:12" ht="15" customHeight="1" x14ac:dyDescent="0.25">
      <c r="A36" s="3"/>
      <c r="B36" s="21" t="s">
        <v>33</v>
      </c>
      <c r="C36" s="22"/>
      <c r="D36" s="22"/>
      <c r="E36" s="22"/>
      <c r="F36" s="22"/>
      <c r="G36" s="22"/>
      <c r="H36" s="23"/>
      <c r="I36" s="2">
        <f>3371.4*0.72*12</f>
        <v>29128.896000000001</v>
      </c>
    </row>
    <row r="37" spans="1:12" ht="15" customHeight="1" x14ac:dyDescent="0.25">
      <c r="A37" s="3"/>
      <c r="B37" s="21" t="s">
        <v>28</v>
      </c>
      <c r="C37" s="22"/>
      <c r="D37" s="22"/>
      <c r="E37" s="22"/>
      <c r="F37" s="22"/>
      <c r="G37" s="22"/>
      <c r="H37" s="23"/>
      <c r="I37" s="2">
        <f>17759.07+891.84+4642.92</f>
        <v>23293.83</v>
      </c>
    </row>
    <row r="38" spans="1:12" ht="15" customHeight="1" x14ac:dyDescent="0.25">
      <c r="A38" s="3"/>
      <c r="B38" s="21" t="s">
        <v>27</v>
      </c>
      <c r="C38" s="22"/>
      <c r="D38" s="22"/>
      <c r="E38" s="22"/>
      <c r="F38" s="22"/>
      <c r="G38" s="22"/>
      <c r="H38" s="23"/>
      <c r="I38" s="2">
        <f>3262.16+4377.84+945.84</f>
        <v>8585.84</v>
      </c>
    </row>
    <row r="39" spans="1:12" x14ac:dyDescent="0.25">
      <c r="A39" s="3"/>
      <c r="B39" s="21"/>
      <c r="C39" s="22"/>
      <c r="D39" s="22"/>
      <c r="E39" s="22"/>
      <c r="F39" s="22"/>
      <c r="G39" s="22"/>
      <c r="H39" s="23"/>
      <c r="I39" s="2"/>
    </row>
    <row r="40" spans="1:12" ht="15" customHeight="1" x14ac:dyDescent="0.25">
      <c r="A40" s="17">
        <v>9</v>
      </c>
      <c r="B40" s="32" t="s">
        <v>24</v>
      </c>
      <c r="C40" s="33"/>
      <c r="D40" s="33"/>
      <c r="E40" s="33"/>
      <c r="F40" s="33"/>
      <c r="G40" s="33"/>
      <c r="H40" s="34"/>
      <c r="I40" s="18">
        <f>I42+I43+I44+I45+I46+I47</f>
        <v>1103672.1200000001</v>
      </c>
    </row>
    <row r="41" spans="1:12" ht="15" customHeight="1" x14ac:dyDescent="0.25">
      <c r="A41" s="17"/>
      <c r="B41" s="38" t="s">
        <v>7</v>
      </c>
      <c r="C41" s="39"/>
      <c r="D41" s="39"/>
      <c r="E41" s="39"/>
      <c r="F41" s="39"/>
      <c r="G41" s="39"/>
      <c r="H41" s="40"/>
      <c r="I41" s="2"/>
    </row>
    <row r="42" spans="1:12" ht="15" customHeight="1" x14ac:dyDescent="0.25">
      <c r="A42" s="17"/>
      <c r="B42" s="21" t="s">
        <v>12</v>
      </c>
      <c r="C42" s="22"/>
      <c r="D42" s="22"/>
      <c r="E42" s="22"/>
      <c r="F42" s="22"/>
      <c r="G42" s="22"/>
      <c r="H42" s="23"/>
      <c r="I42" s="2">
        <f>88481.48+149571.79</f>
        <v>238053.27000000002</v>
      </c>
    </row>
    <row r="43" spans="1:12" ht="15" customHeight="1" x14ac:dyDescent="0.25">
      <c r="A43" s="17"/>
      <c r="B43" s="21" t="s">
        <v>23</v>
      </c>
      <c r="C43" s="22"/>
      <c r="D43" s="22"/>
      <c r="E43" s="22"/>
      <c r="F43" s="22"/>
      <c r="G43" s="22"/>
      <c r="H43" s="23"/>
      <c r="I43" s="2">
        <f>110987.22+88173.18+86582.4+59659.25+109528.26+49285.85</f>
        <v>504216.16</v>
      </c>
    </row>
    <row r="44" spans="1:12" ht="15" customHeight="1" x14ac:dyDescent="0.25">
      <c r="A44" s="17"/>
      <c r="B44" s="21" t="s">
        <v>32</v>
      </c>
      <c r="C44" s="22"/>
      <c r="D44" s="22"/>
      <c r="E44" s="22"/>
      <c r="F44" s="22"/>
      <c r="G44" s="22"/>
      <c r="H44" s="23"/>
      <c r="I44" s="2">
        <f>228360.23+24692.85+73963.08-0.7-17410.35</f>
        <v>309605.11000000004</v>
      </c>
      <c r="L44" s="41"/>
    </row>
    <row r="45" spans="1:12" ht="15" customHeight="1" x14ac:dyDescent="0.25">
      <c r="A45" s="17"/>
      <c r="B45" s="21" t="s">
        <v>33</v>
      </c>
      <c r="C45" s="22"/>
      <c r="D45" s="22"/>
      <c r="E45" s="22"/>
      <c r="F45" s="22"/>
      <c r="G45" s="22"/>
      <c r="H45" s="23"/>
      <c r="I45" s="2">
        <v>22197.47</v>
      </c>
    </row>
    <row r="46" spans="1:12" ht="15" customHeight="1" x14ac:dyDescent="0.25">
      <c r="A46" s="17"/>
      <c r="B46" s="21" t="s">
        <v>28</v>
      </c>
      <c r="C46" s="22"/>
      <c r="D46" s="22"/>
      <c r="E46" s="22"/>
      <c r="F46" s="22"/>
      <c r="G46" s="22"/>
      <c r="H46" s="23"/>
      <c r="I46" s="2">
        <f>15290.99+3287.29+3791.22</f>
        <v>22369.5</v>
      </c>
    </row>
    <row r="47" spans="1:12" ht="15" customHeight="1" x14ac:dyDescent="0.25">
      <c r="A47" s="17"/>
      <c r="B47" s="21" t="s">
        <v>27</v>
      </c>
      <c r="C47" s="22"/>
      <c r="D47" s="22"/>
      <c r="E47" s="22"/>
      <c r="F47" s="22"/>
      <c r="G47" s="22"/>
      <c r="H47" s="23"/>
      <c r="I47" s="2">
        <f>2860.11+3287.29+1083.21</f>
        <v>7230.61</v>
      </c>
    </row>
    <row r="48" spans="1:12" ht="15" customHeight="1" x14ac:dyDescent="0.25">
      <c r="A48" s="17">
        <v>10</v>
      </c>
      <c r="B48" s="32" t="s">
        <v>38</v>
      </c>
      <c r="C48" s="33"/>
      <c r="D48" s="33"/>
      <c r="E48" s="33"/>
      <c r="F48" s="33"/>
      <c r="G48" s="33"/>
      <c r="H48" s="34"/>
      <c r="I48" s="18">
        <f>I9+I31-I40</f>
        <v>227673.8459999999</v>
      </c>
    </row>
  </sheetData>
  <mergeCells count="46">
    <mergeCell ref="B45:H45"/>
    <mergeCell ref="B46:H46"/>
    <mergeCell ref="B47:H47"/>
    <mergeCell ref="B48:H48"/>
    <mergeCell ref="B39:H39"/>
    <mergeCell ref="B40:H40"/>
    <mergeCell ref="B41:H41"/>
    <mergeCell ref="B42:H42"/>
    <mergeCell ref="B43:H43"/>
    <mergeCell ref="B44:H44"/>
    <mergeCell ref="B38:H38"/>
    <mergeCell ref="B27:H27"/>
    <mergeCell ref="B28:H28"/>
    <mergeCell ref="B29:H29"/>
    <mergeCell ref="B30:H30"/>
    <mergeCell ref="B31:H31"/>
    <mergeCell ref="B32:H32"/>
    <mergeCell ref="B33:H33"/>
    <mergeCell ref="B34:H34"/>
    <mergeCell ref="B35:H35"/>
    <mergeCell ref="B36:H36"/>
    <mergeCell ref="B37:H37"/>
    <mergeCell ref="B26:H26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14:H14"/>
    <mergeCell ref="G1:I1"/>
    <mergeCell ref="F2:I2"/>
    <mergeCell ref="A4:I4"/>
    <mergeCell ref="A5:I5"/>
    <mergeCell ref="A6:I6"/>
    <mergeCell ref="B8:H8"/>
    <mergeCell ref="B9:H9"/>
    <mergeCell ref="B10:H10"/>
    <mergeCell ref="B11:H11"/>
    <mergeCell ref="B12:H12"/>
    <mergeCell ref="B13:H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2020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ТСН</dc:creator>
  <cp:lastModifiedBy>работа</cp:lastModifiedBy>
  <cp:lastPrinted>2021-03-09T11:29:21Z</cp:lastPrinted>
  <dcterms:created xsi:type="dcterms:W3CDTF">2020-04-21T16:16:19Z</dcterms:created>
  <dcterms:modified xsi:type="dcterms:W3CDTF">2021-03-12T06:40:15Z</dcterms:modified>
</cp:coreProperties>
</file>